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راهنما" state="visible" r:id="rId4"/>
    <sheet sheetId="2" name="تنظیمات" state="visible" r:id="rId5"/>
    <sheet sheetId="3" name="نمرات" state="visible" r:id="rId6"/>
    <sheet sheetId="4" name="شاخص‌ها" state="visible" r:id="rId7"/>
    <sheet sheetId="5" name="مقایسهٔ کلاس‌ها" state="visible" r:id="rId8"/>
  </sheets>
  <calcPr calcId="171027" fullCalcOnLoad="1"/>
</workbook>
</file>

<file path=xl/sharedStrings.xml><?xml version="1.0" encoding="utf-8"?>
<sst xmlns="http://schemas.openxmlformats.org/spreadsheetml/2006/main" count="120" uniqueCount="76">
  <si>
    <t>تحلیل نمرات نوبت اول؛ فایل نمونه (دادهٔ نمایشی)</t>
  </si>
  <si>
    <t>۱. در برگهٔ «تنظیمات» دو نصاب قبولی و آستانهٔ افت را مطابق ضوابط و تصمیم مدرسهٔ خودتان بنویسید.</t>
  </si>
  <si>
    <t>نصاب قبولی در هر درس نمرهٔ ۱۰ و در دروس شایستگی‌های فنی و غیرفنی شاخهٔ فنی‌وحرفه‌ای ۱۲ است؛ در شاخهٔ کاردانش، نصاب استاندارد مهارت را دستگاه متولی آن تعیین می‌کند (مادهٔ ۴۸ آیین‌نامهٔ آموزشی دورهٔ دوم متوسطه، مصوب ۱۳۹۵). در این نمونه ستون‌های «درس فنی ۱» و «درس فنی ۲» نصاب دروس شایستگی را می‌گیرند و بقیهٔ ستون‌ها نصاب ۱۰ را. آستانهٔ افت عددی دلخواه برای این فایل است، نه قاعدهٔ رسمی.</t>
  </si>
  <si>
    <t>۲. در برگهٔ «نمرات» نام‌ها و نمره‌های نمونه را با دادهٔ مدرسه جایگزین کنید (هر ردیف یک دانش‌آموز، هر ستون یک درس).</t>
  </si>
  <si>
    <t>۳. برگه‌های «شاخص‌ها» و «مقایسهٔ کلاس‌ها» خودبه‌خود حساب می‌شوند: میانگین، درصد قبولی، پراکندگی، کمترین و بیشترین، شمار زیر نصاب، مقایسهٔ کلاس‌ها و سال قبل، افت فردی و هم‌بستگی غیبت با میانگین.</t>
  </si>
  <si>
    <t>حریم خصوصی: این فایل نام و نمره دارد؛ آن را در گروه‌های پیام‌رسان نفرستید و برای ارائه در شورای معلمان فقط برگه‌های شاخص (بی‌نام) را نشان دهید.</t>
  </si>
  <si>
    <t>نمره‌های این فایل ساختگی‌اند (دادهٔ نمایشی) و به هیچ دانش‌آموز واقعی تعلق ندارند.</t>
  </si>
  <si>
    <t>تهیه‌شده در پایش یار؛ payeshyar.sysaiq.com/resources/first-term-grade-analysis-workbook · رایگان؛ آزاد برای چاپ و ویرایش در مدرسه</t>
  </si>
  <si>
    <t>تنظیم</t>
  </si>
  <si>
    <t>مقدار</t>
  </si>
  <si>
    <t>توضیح</t>
  </si>
  <si>
    <t>نصاب قبولی دروس عمومی و نوبتی</t>
  </si>
  <si>
    <t>مادهٔ ۴۸: نصاب قبولی در هر درس ۱۰</t>
  </si>
  <si>
    <t>نصاب قبولی دروس شایستگی (شاخهٔ فنی‌وحرفه‌ای)</t>
  </si>
  <si>
    <t>مادهٔ ۴۸: ۱۲ برای دروس شایستگی‌های فنی و غیرفنی شاخهٔ فنی‌وحرفه‌ای؛ در کاردانش نصاب استاندارد مهارت را دستگاه متولی تعیین می‌کند</t>
  </si>
  <si>
    <t>آستانهٔ افت فردی (نمره)</t>
  </si>
  <si>
    <t>عدد دلخواه مدرسه: افت میانگین نسبت به سال قبل بیش از این مقدار، «افت» شمرده می‌شود</t>
  </si>
  <si>
    <t>ردیف</t>
  </si>
  <si>
    <t>نام (دادهٔ نمایشی)</t>
  </si>
  <si>
    <t>کلاس</t>
  </si>
  <si>
    <t>فارسی</t>
  </si>
  <si>
    <t>ریاضی</t>
  </si>
  <si>
    <t>زبان انگلیسی</t>
  </si>
  <si>
    <t>دین و زندگی</t>
  </si>
  <si>
    <t>درس فنی ۱</t>
  </si>
  <si>
    <t>درس فنی ۲</t>
  </si>
  <si>
    <t>میانگین نوبت اول</t>
  </si>
  <si>
    <t>میانگین سال قبل</t>
  </si>
  <si>
    <t>تغییر</t>
  </si>
  <si>
    <t>غیبت نوبت اول (روز)</t>
  </si>
  <si>
    <t>هنرجوی نمونهٔ ۱</t>
  </si>
  <si>
    <t>دهم الف</t>
  </si>
  <si>
    <t>هنرجوی نمونهٔ ۲</t>
  </si>
  <si>
    <t>دهم ب</t>
  </si>
  <si>
    <t>هنرجوی نمونهٔ ۳</t>
  </si>
  <si>
    <t>هنرجوی نمونهٔ ۴</t>
  </si>
  <si>
    <t>هنرجوی نمونهٔ ۵</t>
  </si>
  <si>
    <t>هنرجوی نمونهٔ ۶</t>
  </si>
  <si>
    <t>هنرجوی نمونهٔ ۷</t>
  </si>
  <si>
    <t>هنرجوی نمونهٔ ۸</t>
  </si>
  <si>
    <t>هنرجوی نمونهٔ ۹</t>
  </si>
  <si>
    <t>هنرجوی نمونهٔ ۱۰</t>
  </si>
  <si>
    <t>هنرجوی نمونهٔ ۱۱</t>
  </si>
  <si>
    <t>هنرجوی نمونهٔ ۱۲</t>
  </si>
  <si>
    <t>هنرجوی نمونهٔ ۱۳</t>
  </si>
  <si>
    <t>هنرجوی نمونهٔ ۱۴</t>
  </si>
  <si>
    <t>هنرجوی نمونهٔ ۱۵</t>
  </si>
  <si>
    <t>هنرجوی نمونهٔ ۱۶</t>
  </si>
  <si>
    <t>هنرجوی نمونهٔ ۱۷</t>
  </si>
  <si>
    <t>هنرجوی نمونهٔ ۱۸</t>
  </si>
  <si>
    <t>هنرجوی نمونهٔ ۱۹</t>
  </si>
  <si>
    <t>هنرجوی نمونهٔ ۲۰</t>
  </si>
  <si>
    <t>هنرجوی نمونهٔ ۲۱</t>
  </si>
  <si>
    <t>هنرجوی نمونهٔ ۲۲</t>
  </si>
  <si>
    <t>هنرجوی نمونهٔ ۲۳</t>
  </si>
  <si>
    <t>هنرجوی نمونهٔ ۲۴</t>
  </si>
  <si>
    <t>هنرجوی نمونهٔ ۲۵</t>
  </si>
  <si>
    <t>هنرجوی نمونهٔ ۲۶</t>
  </si>
  <si>
    <t>هنرجوی نمونهٔ ۲۷</t>
  </si>
  <si>
    <t>هنرجوی نمونهٔ ۲۸</t>
  </si>
  <si>
    <t>هنرجوی نمونهٔ ۲۹</t>
  </si>
  <si>
    <t>هنرجوی نمونهٔ ۳۰</t>
  </si>
  <si>
    <t>شاخص</t>
  </si>
  <si>
    <t>میانگین کل</t>
  </si>
  <si>
    <t>۱. میانگین</t>
  </si>
  <si>
    <t>۲. درصد قبولی (هم‌اندازه یا بالاتر از نصاب همان درس)</t>
  </si>
  <si>
    <t/>
  </si>
  <si>
    <t>۳. پراکندگی (انحراف معیار)</t>
  </si>
  <si>
    <t>کمترین نمره</t>
  </si>
  <si>
    <t>بیشترین نمره</t>
  </si>
  <si>
    <t>۷. شمار زیر نصاب همان درس (درس‌های پرتجدید)</t>
  </si>
  <si>
    <t>۵. میانگین سال قبل (کل)</t>
  </si>
  <si>
    <t>۵. تغییر میانگین کل نسبت به سال قبل</t>
  </si>
  <si>
    <t>۶. شمار افت فردی (بیش از آستانه)</t>
  </si>
  <si>
    <t>۸. هم‌بستگی غیبت با میانگین (منفی یعنی غیبت بیشتر، میانگین کمتر)</t>
  </si>
  <si>
    <t>۴. میانگین هر کلاس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</si>
</sst>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3"/>
      <name val="Tahoma"/>
    </font>
    <font>
      <b/>
      <name val="Tahoma"/>
    </font>
  </fonts>
  <fills count="3">
    <fill>
      <patternFill patternType="none"/>
    </fill>
    <fill>
      <patternFill patternType="gray125"/>
    </fill>
    <fill>
      <patternFill patternType="solid">
        <fgColor rgb="FFE8EEF7"/>
      </patternFill>
    </fill>
  </fills>
  <borders count="2">
    <border>
      <left/>
      <right/>
      <top/>
      <bottom/>
      <diagonal/>
    </border>
    <border>
      <left style="thin">
        <color rgb="FF888888"/>
      </left>
      <right style="thin">
        <color rgb="FF888888"/>
      </right>
      <top style="thin">
        <color rgb="FF888888"/>
      </top>
      <bottom style="thin">
        <color rgb="FF888888"/>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2" fontId="0" fillId="0" borderId="0" xfId="0" applyNumberFormat="1"/>
    <xf numFmtId="2" fontId="2" fillId="2" borderId="1" xfId="0" applyNumberFormat="1" applyFont="1" applyFill="1" applyBorder="1" applyAlignment="1">
      <alignment horizontal="center" vertical="center" wrapText="1"/>
    </xf>
    <xf numFmtId="0" fontId="0" fillId="0" borderId="1" xfId="0" applyBorder="1"/>
    <xf numFmtId="2" fontId="0" fillId="0" borderId="1" xfId="0" applyNumberFormat="1" applyBorder="1"/>
    <xf numFmtId="9"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rightToLeft="1"/>
  </sheetViews>
  <sheetFormatPr defaultRowHeight="15" outlineLevelRow="0" outlineLevelCol="0" x14ac:dyDescent="55"/>
  <cols>
    <col min="1" max="1" width="110" customWidth="1"/>
  </cols>
  <sheetData>
    <row r="1" spans="1:1" s="1" customFormat="1" x14ac:dyDescent="0.25">
      <c r="A1" s="1" t="s">
        <v>0</v>
      </c>
    </row>
    <row r="2" spans="1:1" s="2" customFormat="1" x14ac:dyDescent="0.25">
      <c r="A2" s="2" t="s">
        <v>1</v>
      </c>
    </row>
    <row r="3" spans="1:1" s="2" customFormat="1" x14ac:dyDescent="0.25">
      <c r="A3" s="2" t="s">
        <v>2</v>
      </c>
    </row>
    <row r="4" spans="1:1" s="2" customFormat="1" x14ac:dyDescent="0.25">
      <c r="A4" s="2" t="s">
        <v>3</v>
      </c>
    </row>
    <row r="5" spans="1:1" s="2" customFormat="1" x14ac:dyDescent="0.25">
      <c r="A5" s="2" t="s">
        <v>4</v>
      </c>
    </row>
    <row r="6" spans="1:1" s="2" customFormat="1" x14ac:dyDescent="0.25">
      <c r="A6" s="2" t="s">
        <v>5</v>
      </c>
    </row>
    <row r="7" spans="1:1" s="2" customFormat="1" x14ac:dyDescent="0.25">
      <c r="A7" s="2" t="s">
        <v>6</v>
      </c>
    </row>
    <row r="8" spans="1:1" s="2" customFormat="1" x14ac:dyDescent="0.25">
      <c r="A8"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rightToLeft="1"/>
  </sheetViews>
  <sheetFormatPr defaultRowHeight="15" outlineLevelRow="0" outlineLevelCol="0" x14ac:dyDescent="55"/>
  <cols>
    <col min="1" max="1" width="34" customWidth="1"/>
    <col min="2" max="2" width="12" customWidth="1"/>
    <col min="3" max="3" width="70" customWidth="1"/>
  </cols>
  <sheetData>
    <row r="1" ht="30" customHeight="1" spans="1:3" s="3" customFormat="1" x14ac:dyDescent="0.25">
      <c r="A1" s="4" t="s">
        <v>8</v>
      </c>
      <c r="B1" s="4" t="s">
        <v>9</v>
      </c>
      <c r="C1" s="4" t="s">
        <v>10</v>
      </c>
    </row>
    <row r="2" spans="1:3" x14ac:dyDescent="0.25">
      <c r="A2" t="s">
        <v>11</v>
      </c>
      <c r="B2">
        <v>10</v>
      </c>
      <c r="C2" t="s">
        <v>12</v>
      </c>
    </row>
    <row r="3" spans="1:3" x14ac:dyDescent="0.25">
      <c r="A3" t="s">
        <v>13</v>
      </c>
      <c r="B3">
        <v>12</v>
      </c>
      <c r="C3" t="s">
        <v>14</v>
      </c>
    </row>
    <row r="4" spans="1:3" x14ac:dyDescent="0.25">
      <c r="A4" t="s">
        <v>15</v>
      </c>
      <c r="B4">
        <v>2</v>
      </c>
      <c r="C4"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rightToLeft="1">
      <pane xSplit="3" ySplit="1" topLeftCell="D2" activePane="bottomRight" state="frozen"/>
      <selection pane="bottomRight"/>
    </sheetView>
  </sheetViews>
  <sheetFormatPr defaultRowHeight="15" outlineLevelRow="0" outlineLevelCol="0" x14ac:dyDescent="55"/>
  <cols>
    <col min="2" max="2" width="24" customWidth="1"/>
    <col min="4" max="9" width="12" customWidth="1"/>
    <col min="10" max="10" width="12" style="5" customWidth="1"/>
    <col min="11" max="11" width="12" customWidth="1"/>
    <col min="12" max="12" width="12" style="5" customWidth="1"/>
    <col min="13" max="13" width="12" customWidth="1"/>
  </cols>
  <sheetData>
    <row r="1" ht="30" customHeight="1" spans="1:13" s="3" customFormat="1" x14ac:dyDescent="0.25">
      <c r="A1" s="4" t="s">
        <v>17</v>
      </c>
      <c r="B1" s="4" t="s">
        <v>18</v>
      </c>
      <c r="C1" s="4" t="s">
        <v>19</v>
      </c>
      <c r="D1" s="4" t="s">
        <v>20</v>
      </c>
      <c r="E1" s="4" t="s">
        <v>21</v>
      </c>
      <c r="F1" s="4" t="s">
        <v>22</v>
      </c>
      <c r="G1" s="4" t="s">
        <v>23</v>
      </c>
      <c r="H1" s="4" t="s">
        <v>24</v>
      </c>
      <c r="I1" s="4" t="s">
        <v>25</v>
      </c>
      <c r="J1" s="6" t="s">
        <v>26</v>
      </c>
      <c r="K1" s="4" t="s">
        <v>27</v>
      </c>
      <c r="L1" s="6" t="s">
        <v>28</v>
      </c>
      <c r="M1" s="4" t="s">
        <v>29</v>
      </c>
    </row>
    <row r="2" spans="1:13" x14ac:dyDescent="0.25">
      <c r="A2" s="7">
        <v>1</v>
      </c>
      <c r="B2" s="7" t="s">
        <v>30</v>
      </c>
      <c r="C2" s="7" t="s">
        <v>31</v>
      </c>
      <c r="D2" s="7">
        <v>17.75</v>
      </c>
      <c r="E2" s="7">
        <v>17.5</v>
      </c>
      <c r="F2" s="7">
        <v>16.25</v>
      </c>
      <c r="G2" s="7">
        <v>15.75</v>
      </c>
      <c r="H2" s="7">
        <v>18.75</v>
      </c>
      <c r="I2" s="7">
        <v>17.25</v>
      </c>
      <c r="J2" s="8">
        <f>IFERROR(AVERAGE(D2:I2),"")</f>
      </c>
      <c r="K2" s="7">
        <v>19</v>
      </c>
      <c r="L2" s="8">
        <f>IF(OR(J2="",K2=""),"",J2-K2)</f>
      </c>
      <c r="M2" s="7">
        <v>0</v>
      </c>
    </row>
    <row r="3" spans="1:13" x14ac:dyDescent="0.25">
      <c r="A3" s="7">
        <v>2</v>
      </c>
      <c r="B3" s="7" t="s">
        <v>32</v>
      </c>
      <c r="C3" s="7" t="s">
        <v>33</v>
      </c>
      <c r="D3" s="7">
        <v>16.5</v>
      </c>
      <c r="E3" s="7">
        <v>15</v>
      </c>
      <c r="F3" s="7">
        <v>15.25</v>
      </c>
      <c r="G3" s="7">
        <v>18.25</v>
      </c>
      <c r="H3" s="7">
        <v>18</v>
      </c>
      <c r="I3" s="7">
        <v>13.75</v>
      </c>
      <c r="J3" s="8">
        <f>IFERROR(AVERAGE(D3:I3),"")</f>
      </c>
      <c r="K3" s="7">
        <v>19</v>
      </c>
      <c r="L3" s="8">
        <f>IF(OR(J3="",K3=""),"",J3-K3)</f>
      </c>
      <c r="M3" s="7">
        <v>6</v>
      </c>
    </row>
    <row r="4" spans="1:13" x14ac:dyDescent="0.25">
      <c r="A4" s="7">
        <v>3</v>
      </c>
      <c r="B4" s="7" t="s">
        <v>34</v>
      </c>
      <c r="C4" s="7" t="s">
        <v>31</v>
      </c>
      <c r="D4" s="7">
        <v>16.25</v>
      </c>
      <c r="E4" s="7">
        <v>19.25</v>
      </c>
      <c r="F4" s="7">
        <v>14.5</v>
      </c>
      <c r="G4" s="7">
        <v>16</v>
      </c>
      <c r="H4" s="7">
        <v>17.5</v>
      </c>
      <c r="I4" s="7">
        <v>17.75</v>
      </c>
      <c r="J4" s="8">
        <f>IFERROR(AVERAGE(D4:I4),"")</f>
      </c>
      <c r="K4" s="7">
        <v>18.75</v>
      </c>
      <c r="L4" s="8">
        <f>IF(OR(J4="",K4=""),"",J4-K4)</f>
      </c>
      <c r="M4" s="7">
        <v>4</v>
      </c>
    </row>
    <row r="5" spans="1:13" x14ac:dyDescent="0.25">
      <c r="A5" s="7">
        <v>4</v>
      </c>
      <c r="B5" s="7" t="s">
        <v>35</v>
      </c>
      <c r="C5" s="7" t="s">
        <v>33</v>
      </c>
      <c r="D5" s="7">
        <v>13.5</v>
      </c>
      <c r="E5" s="7">
        <v>9.5</v>
      </c>
      <c r="F5" s="7">
        <v>10</v>
      </c>
      <c r="G5" s="7">
        <v>13.25</v>
      </c>
      <c r="H5" s="7">
        <v>9</v>
      </c>
      <c r="I5" s="7">
        <v>11.25</v>
      </c>
      <c r="J5" s="8">
        <f>IFERROR(AVERAGE(D5:I5),"")</f>
      </c>
      <c r="K5" s="7">
        <v>14</v>
      </c>
      <c r="L5" s="8">
        <f>IF(OR(J5="",K5=""),"",J5-K5)</f>
      </c>
      <c r="M5" s="7">
        <v>8</v>
      </c>
    </row>
    <row r="6" spans="1:13" x14ac:dyDescent="0.25">
      <c r="A6" s="7">
        <v>5</v>
      </c>
      <c r="B6" s="7" t="s">
        <v>36</v>
      </c>
      <c r="C6" s="7" t="s">
        <v>31</v>
      </c>
      <c r="D6" s="7">
        <v>13.5</v>
      </c>
      <c r="E6" s="7">
        <v>16.5</v>
      </c>
      <c r="F6" s="7">
        <v>16</v>
      </c>
      <c r="G6" s="7">
        <v>15.5</v>
      </c>
      <c r="H6" s="7">
        <v>19.25</v>
      </c>
      <c r="I6" s="7">
        <v>18.75</v>
      </c>
      <c r="J6" s="8">
        <f>IFERROR(AVERAGE(D6:I6),"")</f>
      </c>
      <c r="K6" s="7">
        <v>19.25</v>
      </c>
      <c r="L6" s="8">
        <f>IF(OR(J6="",K6=""),"",J6-K6)</f>
      </c>
      <c r="M6" s="7">
        <v>4</v>
      </c>
    </row>
    <row r="7" spans="1:13" x14ac:dyDescent="0.25">
      <c r="A7" s="7">
        <v>6</v>
      </c>
      <c r="B7" s="7" t="s">
        <v>37</v>
      </c>
      <c r="C7" s="7" t="s">
        <v>33</v>
      </c>
      <c r="D7" s="7">
        <v>12</v>
      </c>
      <c r="E7" s="7">
        <v>17.75</v>
      </c>
      <c r="F7" s="7">
        <v>12.75</v>
      </c>
      <c r="G7" s="7">
        <v>17.5</v>
      </c>
      <c r="H7" s="7">
        <v>16.75</v>
      </c>
      <c r="I7" s="7">
        <v>16.75</v>
      </c>
      <c r="J7" s="8">
        <f>IFERROR(AVERAGE(D7:I7),"")</f>
      </c>
      <c r="K7" s="7">
        <v>15.25</v>
      </c>
      <c r="L7" s="8">
        <f>IF(OR(J7="",K7=""),"",J7-K7)</f>
      </c>
      <c r="M7" s="7">
        <v>5</v>
      </c>
    </row>
    <row r="8" spans="1:13" x14ac:dyDescent="0.25">
      <c r="A8" s="7">
        <v>7</v>
      </c>
      <c r="B8" s="7" t="s">
        <v>38</v>
      </c>
      <c r="C8" s="7" t="s">
        <v>31</v>
      </c>
      <c r="D8" s="7">
        <v>12.75</v>
      </c>
      <c r="E8" s="7">
        <v>11</v>
      </c>
      <c r="F8" s="7">
        <v>14.25</v>
      </c>
      <c r="G8" s="7">
        <v>14</v>
      </c>
      <c r="H8" s="7">
        <v>9.5</v>
      </c>
      <c r="I8" s="7">
        <v>12.5</v>
      </c>
      <c r="J8" s="8">
        <f>IFERROR(AVERAGE(D8:I8),"")</f>
      </c>
      <c r="K8" s="7">
        <v>14</v>
      </c>
      <c r="L8" s="8">
        <f>IF(OR(J8="",K8=""),"",J8-K8)</f>
      </c>
      <c r="M8" s="7">
        <v>4</v>
      </c>
    </row>
    <row r="9" spans="1:13" x14ac:dyDescent="0.25">
      <c r="A9" s="7">
        <v>8</v>
      </c>
      <c r="B9" s="7" t="s">
        <v>39</v>
      </c>
      <c r="C9" s="7" t="s">
        <v>33</v>
      </c>
      <c r="D9" s="7">
        <v>12.25</v>
      </c>
      <c r="E9" s="7">
        <v>11.5</v>
      </c>
      <c r="F9" s="7">
        <v>8.75</v>
      </c>
      <c r="G9" s="7">
        <v>13</v>
      </c>
      <c r="H9" s="7">
        <v>10.5</v>
      </c>
      <c r="I9" s="7">
        <v>10.5</v>
      </c>
      <c r="J9" s="8">
        <f>IFERROR(AVERAGE(D9:I9),"")</f>
      </c>
      <c r="K9" s="7">
        <v>11.25</v>
      </c>
      <c r="L9" s="8">
        <f>IF(OR(J9="",K9=""),"",J9-K9)</f>
      </c>
      <c r="M9" s="7">
        <v>2</v>
      </c>
    </row>
    <row r="10" spans="1:13" x14ac:dyDescent="0.25">
      <c r="A10" s="7">
        <v>9</v>
      </c>
      <c r="B10" s="7" t="s">
        <v>40</v>
      </c>
      <c r="C10" s="7" t="s">
        <v>31</v>
      </c>
      <c r="D10" s="7">
        <v>15.5</v>
      </c>
      <c r="E10" s="7">
        <v>13.5</v>
      </c>
      <c r="F10" s="7">
        <v>16</v>
      </c>
      <c r="G10" s="7">
        <v>13.5</v>
      </c>
      <c r="H10" s="7">
        <v>16.75</v>
      </c>
      <c r="I10" s="7">
        <v>17.25</v>
      </c>
      <c r="J10" s="8">
        <f>IFERROR(AVERAGE(D10:I10),"")</f>
      </c>
      <c r="K10" s="7">
        <v>15.5</v>
      </c>
      <c r="L10" s="8">
        <f>IF(OR(J10="",K10=""),"",J10-K10)</f>
      </c>
      <c r="M10" s="7">
        <v>2</v>
      </c>
    </row>
    <row r="11" spans="1:13" x14ac:dyDescent="0.25">
      <c r="A11" s="7">
        <v>10</v>
      </c>
      <c r="B11" s="7" t="s">
        <v>41</v>
      </c>
      <c r="C11" s="7" t="s">
        <v>33</v>
      </c>
      <c r="D11" s="7">
        <v>10.25</v>
      </c>
      <c r="E11" s="7">
        <v>15</v>
      </c>
      <c r="F11" s="7">
        <v>13.25</v>
      </c>
      <c r="G11" s="7">
        <v>13.5</v>
      </c>
      <c r="H11" s="7">
        <v>10.75</v>
      </c>
      <c r="I11" s="7">
        <v>9.75</v>
      </c>
      <c r="J11" s="8">
        <f>IFERROR(AVERAGE(D11:I11),"")</f>
      </c>
      <c r="K11" s="7">
        <v>14.25</v>
      </c>
      <c r="L11" s="8">
        <f>IF(OR(J11="",K11=""),"",J11-K11)</f>
      </c>
      <c r="M11" s="7">
        <v>5</v>
      </c>
    </row>
    <row r="12" spans="1:13" x14ac:dyDescent="0.25">
      <c r="A12" s="7">
        <v>11</v>
      </c>
      <c r="B12" s="7" t="s">
        <v>42</v>
      </c>
      <c r="C12" s="7" t="s">
        <v>31</v>
      </c>
      <c r="D12" s="7">
        <v>13.75</v>
      </c>
      <c r="E12" s="7">
        <v>12.75</v>
      </c>
      <c r="F12" s="7">
        <v>11</v>
      </c>
      <c r="G12" s="7">
        <v>10.5</v>
      </c>
      <c r="H12" s="7">
        <v>13</v>
      </c>
      <c r="I12" s="7">
        <v>12.75</v>
      </c>
      <c r="J12" s="8">
        <f>IFERROR(AVERAGE(D12:I12),"")</f>
      </c>
      <c r="K12" s="7">
        <v>11</v>
      </c>
      <c r="L12" s="8">
        <f>IF(OR(J12="",K12=""),"",J12-K12)</f>
      </c>
      <c r="M12" s="7">
        <v>1</v>
      </c>
    </row>
    <row r="13" spans="1:13" x14ac:dyDescent="0.25">
      <c r="A13" s="7">
        <v>12</v>
      </c>
      <c r="B13" s="7" t="s">
        <v>43</v>
      </c>
      <c r="C13" s="7" t="s">
        <v>33</v>
      </c>
      <c r="D13" s="7">
        <v>14.5</v>
      </c>
      <c r="E13" s="7">
        <v>14.25</v>
      </c>
      <c r="F13" s="7">
        <v>15</v>
      </c>
      <c r="G13" s="7">
        <v>13.25</v>
      </c>
      <c r="H13" s="7">
        <v>17.5</v>
      </c>
      <c r="I13" s="7">
        <v>12.75</v>
      </c>
      <c r="J13" s="8">
        <f>IFERROR(AVERAGE(D13:I13),"")</f>
      </c>
      <c r="K13" s="7">
        <v>18</v>
      </c>
      <c r="L13" s="8">
        <f>IF(OR(J13="",K13=""),"",J13-K13)</f>
      </c>
      <c r="M13" s="7">
        <v>7</v>
      </c>
    </row>
    <row r="14" spans="1:13" x14ac:dyDescent="0.25">
      <c r="A14" s="7">
        <v>13</v>
      </c>
      <c r="B14" s="7" t="s">
        <v>44</v>
      </c>
      <c r="C14" s="7" t="s">
        <v>31</v>
      </c>
      <c r="D14" s="7">
        <v>15.25</v>
      </c>
      <c r="E14" s="7">
        <v>12.5</v>
      </c>
      <c r="F14" s="7">
        <v>17.5</v>
      </c>
      <c r="G14" s="7">
        <v>13.5</v>
      </c>
      <c r="H14" s="7">
        <v>17.75</v>
      </c>
      <c r="I14" s="7">
        <v>12.25</v>
      </c>
      <c r="J14" s="8">
        <f>IFERROR(AVERAGE(D14:I14),"")</f>
      </c>
      <c r="K14" s="7">
        <v>15.25</v>
      </c>
      <c r="L14" s="8">
        <f>IF(OR(J14="",K14=""),"",J14-K14)</f>
      </c>
      <c r="M14" s="7">
        <v>3</v>
      </c>
    </row>
    <row r="15" spans="1:13" x14ac:dyDescent="0.25">
      <c r="A15" s="7">
        <v>14</v>
      </c>
      <c r="B15" s="7" t="s">
        <v>45</v>
      </c>
      <c r="C15" s="7" t="s">
        <v>33</v>
      </c>
      <c r="D15" s="7">
        <v>16.75</v>
      </c>
      <c r="E15" s="7">
        <v>13.75</v>
      </c>
      <c r="F15" s="7">
        <v>14.5</v>
      </c>
      <c r="G15" s="7">
        <v>16.5</v>
      </c>
      <c r="H15" s="7">
        <v>14</v>
      </c>
      <c r="I15" s="7">
        <v>15</v>
      </c>
      <c r="J15" s="8">
        <f>IFERROR(AVERAGE(D15:I15),"")</f>
      </c>
      <c r="K15" s="7">
        <v>16</v>
      </c>
      <c r="L15" s="8">
        <f>IF(OR(J15="",K15=""),"",J15-K15)</f>
      </c>
      <c r="M15" s="7">
        <v>4</v>
      </c>
    </row>
    <row r="16" spans="1:13" x14ac:dyDescent="0.25">
      <c r="A16" s="7">
        <v>15</v>
      </c>
      <c r="B16" s="7" t="s">
        <v>46</v>
      </c>
      <c r="C16" s="7" t="s">
        <v>31</v>
      </c>
      <c r="D16" s="7">
        <v>7</v>
      </c>
      <c r="E16" s="7">
        <v>10</v>
      </c>
      <c r="F16" s="7">
        <v>8.75</v>
      </c>
      <c r="G16" s="7">
        <v>11.5</v>
      </c>
      <c r="H16" s="7">
        <v>12</v>
      </c>
      <c r="I16" s="7">
        <v>8.75</v>
      </c>
      <c r="J16" s="8">
        <f>IFERROR(AVERAGE(D16:I16),"")</f>
      </c>
      <c r="K16" s="7">
        <v>12.5</v>
      </c>
      <c r="L16" s="8">
        <f>IF(OR(J16="",K16=""),"",J16-K16)</f>
      </c>
      <c r="M16" s="7">
        <v>7</v>
      </c>
    </row>
    <row r="17" spans="1:13" x14ac:dyDescent="0.25">
      <c r="A17" s="7">
        <v>16</v>
      </c>
      <c r="B17" s="7" t="s">
        <v>47</v>
      </c>
      <c r="C17" s="7" t="s">
        <v>33</v>
      </c>
      <c r="D17" s="7">
        <v>13.75</v>
      </c>
      <c r="E17" s="7">
        <v>17</v>
      </c>
      <c r="F17" s="7">
        <v>12</v>
      </c>
      <c r="G17" s="7">
        <v>13.25</v>
      </c>
      <c r="H17" s="7">
        <v>13.5</v>
      </c>
      <c r="I17" s="7">
        <v>14.75</v>
      </c>
      <c r="J17" s="8">
        <f>IFERROR(AVERAGE(D17:I17),"")</f>
      </c>
      <c r="K17" s="7">
        <v>14</v>
      </c>
      <c r="L17" s="8">
        <f>IF(OR(J17="",K17=""),"",J17-K17)</f>
      </c>
      <c r="M17" s="7">
        <v>1</v>
      </c>
    </row>
    <row r="18" spans="1:13" x14ac:dyDescent="0.25">
      <c r="A18" s="7">
        <v>17</v>
      </c>
      <c r="B18" s="7" t="s">
        <v>48</v>
      </c>
      <c r="C18" s="7" t="s">
        <v>31</v>
      </c>
      <c r="D18" s="7">
        <v>13.25</v>
      </c>
      <c r="E18" s="7">
        <v>12</v>
      </c>
      <c r="F18" s="7">
        <v>12.5</v>
      </c>
      <c r="G18" s="7">
        <v>17.75</v>
      </c>
      <c r="H18" s="7">
        <v>12.5</v>
      </c>
      <c r="I18" s="7">
        <v>15.75</v>
      </c>
      <c r="J18" s="8">
        <f>IFERROR(AVERAGE(D18:I18),"")</f>
      </c>
      <c r="K18" s="7">
        <v>15.75</v>
      </c>
      <c r="L18" s="8">
        <f>IF(OR(J18="",K18=""),"",J18-K18)</f>
      </c>
      <c r="M18" s="7">
        <v>3</v>
      </c>
    </row>
    <row r="19" spans="1:13" x14ac:dyDescent="0.25">
      <c r="A19" s="7">
        <v>18</v>
      </c>
      <c r="B19" s="7" t="s">
        <v>49</v>
      </c>
      <c r="C19" s="7" t="s">
        <v>33</v>
      </c>
      <c r="D19" s="7">
        <v>13.25</v>
      </c>
      <c r="E19" s="7">
        <v>14.25</v>
      </c>
      <c r="F19" s="7">
        <v>16.5</v>
      </c>
      <c r="G19" s="7">
        <v>15.75</v>
      </c>
      <c r="H19" s="7">
        <v>13.25</v>
      </c>
      <c r="I19" s="7">
        <v>14.25</v>
      </c>
      <c r="J19" s="8">
        <f>IFERROR(AVERAGE(D19:I19),"")</f>
      </c>
      <c r="K19" s="7">
        <v>15.25</v>
      </c>
      <c r="L19" s="8">
        <f>IF(OR(J19="",K19=""),"",J19-K19)</f>
      </c>
      <c r="M19" s="7">
        <v>7</v>
      </c>
    </row>
    <row r="20" spans="1:13" x14ac:dyDescent="0.25">
      <c r="A20" s="7">
        <v>19</v>
      </c>
      <c r="B20" s="7" t="s">
        <v>50</v>
      </c>
      <c r="C20" s="7" t="s">
        <v>31</v>
      </c>
      <c r="D20" s="7">
        <v>12.75</v>
      </c>
      <c r="E20" s="7">
        <v>13.75</v>
      </c>
      <c r="F20" s="7">
        <v>13.5</v>
      </c>
      <c r="G20" s="7">
        <v>15</v>
      </c>
      <c r="H20" s="7">
        <v>15.25</v>
      </c>
      <c r="I20" s="7">
        <v>14.5</v>
      </c>
      <c r="J20" s="8">
        <f>IFERROR(AVERAGE(D20:I20),"")</f>
      </c>
      <c r="K20" s="7">
        <v>18</v>
      </c>
      <c r="L20" s="8">
        <f>IF(OR(J20="",K20=""),"",J20-K20)</f>
      </c>
      <c r="M20" s="7">
        <v>5</v>
      </c>
    </row>
    <row r="21" spans="1:13" x14ac:dyDescent="0.25">
      <c r="A21" s="7">
        <v>20</v>
      </c>
      <c r="B21" s="7" t="s">
        <v>51</v>
      </c>
      <c r="C21" s="7" t="s">
        <v>33</v>
      </c>
      <c r="D21" s="7">
        <v>13.25</v>
      </c>
      <c r="E21" s="7">
        <v>10.25</v>
      </c>
      <c r="F21" s="7">
        <v>10.75</v>
      </c>
      <c r="G21" s="7">
        <v>10.25</v>
      </c>
      <c r="H21" s="7">
        <v>10.75</v>
      </c>
      <c r="I21" s="7">
        <v>12</v>
      </c>
      <c r="J21" s="8">
        <f>IFERROR(AVERAGE(D21:I21),"")</f>
      </c>
      <c r="K21" s="7">
        <v>11.5</v>
      </c>
      <c r="L21" s="8">
        <f>IF(OR(J21="",K21=""),"",J21-K21)</f>
      </c>
      <c r="M21" s="7">
        <v>7</v>
      </c>
    </row>
    <row r="22" spans="1:13" x14ac:dyDescent="0.25">
      <c r="A22" s="7">
        <v>21</v>
      </c>
      <c r="B22" s="7" t="s">
        <v>52</v>
      </c>
      <c r="C22" s="7" t="s">
        <v>31</v>
      </c>
      <c r="D22" s="7">
        <v>13.5</v>
      </c>
      <c r="E22" s="7">
        <v>14.75</v>
      </c>
      <c r="F22" s="7">
        <v>14.25</v>
      </c>
      <c r="G22" s="7">
        <v>16.5</v>
      </c>
      <c r="H22" s="7">
        <v>16.5</v>
      </c>
      <c r="I22" s="7">
        <v>17.75</v>
      </c>
      <c r="J22" s="8">
        <f>IFERROR(AVERAGE(D22:I22),"")</f>
      </c>
      <c r="K22" s="7">
        <v>18</v>
      </c>
      <c r="L22" s="8">
        <f>IF(OR(J22="",K22=""),"",J22-K22)</f>
      </c>
      <c r="M22" s="7">
        <v>4</v>
      </c>
    </row>
    <row r="23" spans="1:13" x14ac:dyDescent="0.25">
      <c r="A23" s="7">
        <v>22</v>
      </c>
      <c r="B23" s="7" t="s">
        <v>53</v>
      </c>
      <c r="C23" s="7" t="s">
        <v>33</v>
      </c>
      <c r="D23" s="7">
        <v>13.75</v>
      </c>
      <c r="E23" s="7">
        <v>17.25</v>
      </c>
      <c r="F23" s="7">
        <v>15.75</v>
      </c>
      <c r="G23" s="7">
        <v>15.25</v>
      </c>
      <c r="H23" s="7">
        <v>15.5</v>
      </c>
      <c r="I23" s="7">
        <v>14</v>
      </c>
      <c r="J23" s="8">
        <f>IFERROR(AVERAGE(D23:I23),"")</f>
      </c>
      <c r="K23" s="7">
        <v>17.5</v>
      </c>
      <c r="L23" s="8">
        <f>IF(OR(J23="",K23=""),"",J23-K23)</f>
      </c>
      <c r="M23" s="7">
        <v>2</v>
      </c>
    </row>
    <row r="24" spans="1:13" x14ac:dyDescent="0.25">
      <c r="A24" s="7">
        <v>23</v>
      </c>
      <c r="B24" s="7" t="s">
        <v>54</v>
      </c>
      <c r="C24" s="7" t="s">
        <v>31</v>
      </c>
      <c r="D24" s="7">
        <v>9.5</v>
      </c>
      <c r="E24" s="7">
        <v>10.75</v>
      </c>
      <c r="F24" s="7">
        <v>13</v>
      </c>
      <c r="G24" s="7">
        <v>14.75</v>
      </c>
      <c r="H24" s="7">
        <v>14.5</v>
      </c>
      <c r="I24" s="7">
        <v>13</v>
      </c>
      <c r="J24" s="8">
        <f>IFERROR(AVERAGE(D24:I24),"")</f>
      </c>
      <c r="K24" s="7">
        <v>13.75</v>
      </c>
      <c r="L24" s="8">
        <f>IF(OR(J24="",K24=""),"",J24-K24)</f>
      </c>
      <c r="M24" s="7">
        <v>7</v>
      </c>
    </row>
    <row r="25" spans="1:13" x14ac:dyDescent="0.25">
      <c r="A25" s="7">
        <v>24</v>
      </c>
      <c r="B25" s="7" t="s">
        <v>55</v>
      </c>
      <c r="C25" s="7" t="s">
        <v>33</v>
      </c>
      <c r="D25" s="7">
        <v>14.25</v>
      </c>
      <c r="E25" s="7">
        <v>17.75</v>
      </c>
      <c r="F25" s="7">
        <v>12.5</v>
      </c>
      <c r="G25" s="7">
        <v>16</v>
      </c>
      <c r="H25" s="7">
        <v>15.25</v>
      </c>
      <c r="I25" s="7">
        <v>13.25</v>
      </c>
      <c r="J25" s="8">
        <f>IFERROR(AVERAGE(D25:I25),"")</f>
      </c>
      <c r="K25" s="7">
        <v>16</v>
      </c>
      <c r="L25" s="8">
        <f>IF(OR(J25="",K25=""),"",J25-K25)</f>
      </c>
      <c r="M25" s="7">
        <v>1</v>
      </c>
    </row>
    <row r="26" spans="1:13" x14ac:dyDescent="0.25">
      <c r="A26" s="7">
        <v>25</v>
      </c>
      <c r="B26" s="7" t="s">
        <v>56</v>
      </c>
      <c r="C26" s="7" t="s">
        <v>31</v>
      </c>
      <c r="D26" s="7">
        <v>9.25</v>
      </c>
      <c r="E26" s="7">
        <v>13.25</v>
      </c>
      <c r="F26" s="7">
        <v>8.25</v>
      </c>
      <c r="G26" s="7">
        <v>8.25</v>
      </c>
      <c r="H26" s="7">
        <v>11</v>
      </c>
      <c r="I26" s="7">
        <v>13.5</v>
      </c>
      <c r="J26" s="8">
        <f>IFERROR(AVERAGE(D26:I26),"")</f>
      </c>
      <c r="K26" s="7">
        <v>11.5</v>
      </c>
      <c r="L26" s="8">
        <f>IF(OR(J26="",K26=""),"",J26-K26)</f>
      </c>
      <c r="M26" s="7">
        <v>7</v>
      </c>
    </row>
    <row r="27" spans="1:13" x14ac:dyDescent="0.25">
      <c r="A27" s="7">
        <v>26</v>
      </c>
      <c r="B27" s="7" t="s">
        <v>57</v>
      </c>
      <c r="C27" s="7" t="s">
        <v>33</v>
      </c>
      <c r="D27" s="7">
        <v>19.25</v>
      </c>
      <c r="E27" s="7">
        <v>14.25</v>
      </c>
      <c r="F27" s="7">
        <v>14.5</v>
      </c>
      <c r="G27" s="7">
        <v>13.5</v>
      </c>
      <c r="H27" s="7">
        <v>14</v>
      </c>
      <c r="I27" s="7">
        <v>15.75</v>
      </c>
      <c r="J27" s="8">
        <f>IFERROR(AVERAGE(D27:I27),"")</f>
      </c>
      <c r="K27" s="7">
        <v>18.75</v>
      </c>
      <c r="L27" s="8">
        <f>IF(OR(J27="",K27=""),"",J27-K27)</f>
      </c>
      <c r="M27" s="7">
        <v>3</v>
      </c>
    </row>
    <row r="28" spans="1:13" x14ac:dyDescent="0.25">
      <c r="A28" s="7">
        <v>27</v>
      </c>
      <c r="B28" s="7" t="s">
        <v>58</v>
      </c>
      <c r="C28" s="7" t="s">
        <v>31</v>
      </c>
      <c r="D28" s="7">
        <v>8.75</v>
      </c>
      <c r="E28" s="7">
        <v>7.75</v>
      </c>
      <c r="F28" s="7">
        <v>13.5</v>
      </c>
      <c r="G28" s="7">
        <v>12.5</v>
      </c>
      <c r="H28" s="7">
        <v>9.5</v>
      </c>
      <c r="I28" s="7">
        <v>12.25</v>
      </c>
      <c r="J28" s="8">
        <f>IFERROR(AVERAGE(D28:I28),"")</f>
      </c>
      <c r="K28" s="7">
        <v>10.5</v>
      </c>
      <c r="L28" s="8">
        <f>IF(OR(J28="",K28=""),"",J28-K28)</f>
      </c>
      <c r="M28" s="7">
        <v>2</v>
      </c>
    </row>
    <row r="29" spans="1:13" x14ac:dyDescent="0.25">
      <c r="A29" s="7">
        <v>28</v>
      </c>
      <c r="B29" s="7" t="s">
        <v>59</v>
      </c>
      <c r="C29" s="7" t="s">
        <v>33</v>
      </c>
      <c r="D29" s="7">
        <v>16</v>
      </c>
      <c r="E29" s="7">
        <v>17.5</v>
      </c>
      <c r="F29" s="7">
        <v>16.5</v>
      </c>
      <c r="G29" s="7">
        <v>19.25</v>
      </c>
      <c r="H29" s="7">
        <v>18</v>
      </c>
      <c r="I29" s="7">
        <v>18</v>
      </c>
      <c r="J29" s="8">
        <f>IFERROR(AVERAGE(D29:I29),"")</f>
      </c>
      <c r="K29" s="7">
        <v>18.5</v>
      </c>
      <c r="L29" s="8">
        <f>IF(OR(J29="",K29=""),"",J29-K29)</f>
      </c>
      <c r="M29" s="7">
        <v>2</v>
      </c>
    </row>
    <row r="30" spans="1:13" x14ac:dyDescent="0.25">
      <c r="A30" s="7">
        <v>29</v>
      </c>
      <c r="B30" s="7" t="s">
        <v>60</v>
      </c>
      <c r="C30" s="7" t="s">
        <v>31</v>
      </c>
      <c r="D30" s="7">
        <v>15.75</v>
      </c>
      <c r="E30" s="7">
        <v>15.25</v>
      </c>
      <c r="F30" s="7">
        <v>12</v>
      </c>
      <c r="G30" s="7">
        <v>12.5</v>
      </c>
      <c r="H30" s="7">
        <v>13.75</v>
      </c>
      <c r="I30" s="7">
        <v>15</v>
      </c>
      <c r="J30" s="8">
        <f>IFERROR(AVERAGE(D30:I30),"")</f>
      </c>
      <c r="K30" s="7">
        <v>17</v>
      </c>
      <c r="L30" s="8">
        <f>IF(OR(J30="",K30=""),"",J30-K30)</f>
      </c>
      <c r="M30" s="7">
        <v>2</v>
      </c>
    </row>
    <row r="31" spans="1:13" x14ac:dyDescent="0.25">
      <c r="A31" s="7">
        <v>30</v>
      </c>
      <c r="B31" s="7" t="s">
        <v>61</v>
      </c>
      <c r="C31" s="7" t="s">
        <v>33</v>
      </c>
      <c r="D31" s="7">
        <v>11.25</v>
      </c>
      <c r="E31" s="7">
        <v>12.25</v>
      </c>
      <c r="F31" s="7">
        <v>11.5</v>
      </c>
      <c r="G31" s="7">
        <v>15.25</v>
      </c>
      <c r="H31" s="7">
        <v>14.5</v>
      </c>
      <c r="I31" s="7">
        <v>15.5</v>
      </c>
      <c r="J31" s="8">
        <f>IFERROR(AVERAGE(D31:I31),"")</f>
      </c>
      <c r="K31" s="7">
        <v>15</v>
      </c>
      <c r="L31" s="8">
        <f>IF(OR(J31="",K31=""),"",J31-K31)</f>
      </c>
      <c r="M31" s="7">
        <v>6</v>
      </c>
    </row>
  </sheetData>
  <pageMargins left="0.7" right="0.7" top="0.75" bottom="0.75" header="0.3" footer="0.3"/>
  <pageSetup orientation="portrait" horizontalDpi="4294967295" verticalDpi="4294967295" scale="100" fitToWidth="1" fitToHeight="1"/>
  <headerFooter>
    <oddFooter>&amp;Cتهیه‌شده در پایش یار؛ payeshyar.sysaiq.com/resources/first-term-grade-analysis-workbook · رایگان؛ آزاد برای چاپ و ویرایش در مدرسه</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rightToLeft="1"/>
  </sheetViews>
  <sheetFormatPr defaultRowHeight="15" outlineLevelRow="0" outlineLevelCol="0" x14ac:dyDescent="55"/>
  <cols>
    <col min="1" max="1" width="36" customWidth="1"/>
    <col min="2" max="7" width="13" customWidth="1"/>
    <col min="8" max="8" width="14" customWidth="1"/>
  </cols>
  <sheetData>
    <row r="1" ht="30" customHeight="1" spans="1:8" s="3" customFormat="1" x14ac:dyDescent="0.25">
      <c r="A1" s="4" t="s">
        <v>62</v>
      </c>
      <c r="B1" s="4" t="s">
        <v>20</v>
      </c>
      <c r="C1" s="4" t="s">
        <v>21</v>
      </c>
      <c r="D1" s="4" t="s">
        <v>22</v>
      </c>
      <c r="E1" s="4" t="s">
        <v>23</v>
      </c>
      <c r="F1" s="4" t="s">
        <v>24</v>
      </c>
      <c r="G1" s="4" t="s">
        <v>25</v>
      </c>
      <c r="H1" s="4" t="s">
        <v>63</v>
      </c>
    </row>
    <row r="2" spans="1:8" x14ac:dyDescent="0.25">
      <c r="A2" t="s">
        <v>64</v>
      </c>
      <c r="B2" s="5">
        <f>AVERAGE('نمرات'!$D$2:$D$31)</f>
      </c>
      <c r="C2" s="5">
        <f>AVERAGE('نمرات'!$E$2:$E$31)</f>
      </c>
      <c r="D2" s="5">
        <f>AVERAGE('نمرات'!$F$2:$F$31)</f>
      </c>
      <c r="E2" s="5">
        <f>AVERAGE('نمرات'!$G$2:$G$31)</f>
      </c>
      <c r="F2" s="5">
        <f>AVERAGE('نمرات'!$H$2:$H$31)</f>
      </c>
      <c r="G2" s="5">
        <f>AVERAGE('نمرات'!$I$2:$I$31)</f>
      </c>
      <c r="H2" s="5">
        <f>AVERAGE('نمرات'!$J$2:$J$31)</f>
      </c>
    </row>
    <row r="3" spans="1:8" x14ac:dyDescent="0.25">
      <c r="A3" t="s">
        <v>65</v>
      </c>
      <c r="B3" s="9">
        <f>COUNTIF('نمرات'!$D$2:$D$31,"&gt;="&amp;'تنظیمات'!$B$2)/COUNT('نمرات'!$D$2:$D$31)</f>
      </c>
      <c r="C3" s="9">
        <f>COUNTIF('نمرات'!$E$2:$E$31,"&gt;="&amp;'تنظیمات'!$B$2)/COUNT('نمرات'!$E$2:$E$31)</f>
      </c>
      <c r="D3" s="9">
        <f>COUNTIF('نمرات'!$F$2:$F$31,"&gt;="&amp;'تنظیمات'!$B$2)/COUNT('نمرات'!$F$2:$F$31)</f>
      </c>
      <c r="E3" s="9">
        <f>COUNTIF('نمرات'!$G$2:$G$31,"&gt;="&amp;'تنظیمات'!$B$2)/COUNT('نمرات'!$G$2:$G$31)</f>
      </c>
      <c r="F3" s="9">
        <f>COUNTIF('نمرات'!$H$2:$H$31,"&gt;="&amp;'تنظیمات'!$B$3)/COUNT('نمرات'!$H$2:$H$31)</f>
      </c>
      <c r="G3" s="9">
        <f>COUNTIF('نمرات'!$I$2:$I$31,"&gt;="&amp;'تنظیمات'!$B$3)/COUNT('نمرات'!$I$2:$I$31)</f>
      </c>
      <c r="H3" s="9" t="s">
        <v>66</v>
      </c>
    </row>
    <row r="4" spans="1:8" x14ac:dyDescent="0.25">
      <c r="A4" t="s">
        <v>67</v>
      </c>
      <c r="B4" s="5">
        <f>STDEVP('نمرات'!$D$2:$D$31)</f>
      </c>
      <c r="C4" s="5">
        <f>STDEVP('نمرات'!$E$2:$E$31)</f>
      </c>
      <c r="D4" s="5">
        <f>STDEVP('نمرات'!$F$2:$F$31)</f>
      </c>
      <c r="E4" s="5">
        <f>STDEVP('نمرات'!$G$2:$G$31)</f>
      </c>
      <c r="F4" s="5">
        <f>STDEVP('نمرات'!$H$2:$H$31)</f>
      </c>
      <c r="G4" s="5">
        <f>STDEVP('نمرات'!$I$2:$I$31)</f>
      </c>
      <c r="H4" s="5">
        <f>STDEVP('نمرات'!$J$2:$J$31)</f>
      </c>
    </row>
    <row r="5" spans="1:8" x14ac:dyDescent="0.25">
      <c r="A5" t="s">
        <v>68</v>
      </c>
      <c r="B5" s="5">
        <f>MIN('نمرات'!$D$2:$D$31)</f>
      </c>
      <c r="C5" s="5">
        <f>MIN('نمرات'!$E$2:$E$31)</f>
      </c>
      <c r="D5" s="5">
        <f>MIN('نمرات'!$F$2:$F$31)</f>
      </c>
      <c r="E5" s="5">
        <f>MIN('نمرات'!$G$2:$G$31)</f>
      </c>
      <c r="F5" s="5">
        <f>MIN('نمرات'!$H$2:$H$31)</f>
      </c>
      <c r="G5" s="5">
        <f>MIN('نمرات'!$I$2:$I$31)</f>
      </c>
      <c r="H5" s="5">
        <f>MIN('نمرات'!$J$2:$J$31)</f>
      </c>
    </row>
    <row r="6" spans="1:8" x14ac:dyDescent="0.25">
      <c r="A6" t="s">
        <v>69</v>
      </c>
      <c r="B6" s="5">
        <f>MAX('نمرات'!$D$2:$D$31)</f>
      </c>
      <c r="C6" s="5">
        <f>MAX('نمرات'!$E$2:$E$31)</f>
      </c>
      <c r="D6" s="5">
        <f>MAX('نمرات'!$F$2:$F$31)</f>
      </c>
      <c r="E6" s="5">
        <f>MAX('نمرات'!$G$2:$G$31)</f>
      </c>
      <c r="F6" s="5">
        <f>MAX('نمرات'!$H$2:$H$31)</f>
      </c>
      <c r="G6" s="5">
        <f>MAX('نمرات'!$I$2:$I$31)</f>
      </c>
      <c r="H6" s="5">
        <f>MAX('نمرات'!$J$2:$J$31)</f>
      </c>
    </row>
    <row r="7" spans="1:8" x14ac:dyDescent="0.25">
      <c r="A7" t="s">
        <v>70</v>
      </c>
      <c r="B7" s="10">
        <f>COUNTIF('نمرات'!$D$2:$D$31,"&lt;"&amp;'تنظیمات'!$B$2)</f>
      </c>
      <c r="C7" s="10">
        <f>COUNTIF('نمرات'!$E$2:$E$31,"&lt;"&amp;'تنظیمات'!$B$2)</f>
      </c>
      <c r="D7" s="10">
        <f>COUNTIF('نمرات'!$F$2:$F$31,"&lt;"&amp;'تنظیمات'!$B$2)</f>
      </c>
      <c r="E7" s="10">
        <f>COUNTIF('نمرات'!$G$2:$G$31,"&lt;"&amp;'تنظیمات'!$B$2)</f>
      </c>
      <c r="F7" s="10">
        <f>COUNTIF('نمرات'!$H$2:$H$31,"&lt;"&amp;'تنظیمات'!$B$3)</f>
      </c>
      <c r="G7" s="10">
        <f>COUNTIF('نمرات'!$I$2:$I$31,"&lt;"&amp;'تنظیمات'!$B$3)</f>
      </c>
      <c r="H7" s="10" t="s">
        <v>66</v>
      </c>
    </row>
    <row r="9" spans="1:2" x14ac:dyDescent="0.25">
      <c r="A9" t="s">
        <v>71</v>
      </c>
      <c r="B9" s="5">
        <f>AVERAGE('نمرات'!$K$2:$K$31)</f>
      </c>
    </row>
    <row r="10" spans="1:2" x14ac:dyDescent="0.25">
      <c r="A10" t="s">
        <v>72</v>
      </c>
      <c r="B10" s="5">
        <f>AVERAGE('نمرات'!$J$2:$J$31)-AVERAGE('نمرات'!$K$2:$K$31)</f>
      </c>
    </row>
    <row r="11" spans="1:2" x14ac:dyDescent="0.25">
      <c r="A11" t="s">
        <v>73</v>
      </c>
      <c r="B11">
        <f>COUNTIF('نمرات'!$L$2:$L$31,"&lt;"&amp;-'تنظیمات'!$B$4)</f>
      </c>
    </row>
    <row r="12" spans="1:2" x14ac:dyDescent="0.25">
      <c r="A12" t="s">
        <v>74</v>
      </c>
      <c r="B12" s="5">
        <f>CORREL('نمرات'!$M$2:$M$31,'نمرات'!$J$2:$J$31)</f>
      </c>
    </row>
  </sheetData>
  <pageMargins left="0.7" right="0.7" top="0.75" bottom="0.75" header="0.3" footer="0.3"/>
  <pageSetup orientation="portrait" horizontalDpi="4294967295" verticalDpi="4294967295" scale="100" fitToWidth="1" fitToHeight="1"/>
  <headerFooter>
    <oddFooter>&amp;Cتهیه‌شده در پایش یار؛ payeshyar.sysaiq.com/resources/first-term-grade-analysis-workbook · رایگان؛ آزاد برای چاپ و ویرایش در مدرسه</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rightToLeft="1"/>
  </sheetViews>
  <sheetFormatPr defaultRowHeight="15" outlineLevelRow="0" outlineLevelCol="0" x14ac:dyDescent="55"/>
  <cols>
    <col min="1" max="1" width="24" customWidth="1"/>
    <col min="2" max="7" width="13" customWidth="1"/>
    <col min="8" max="8" width="14" customWidth="1"/>
  </cols>
  <sheetData>
    <row r="1" ht="30" customHeight="1" spans="1:8" s="3" customFormat="1" x14ac:dyDescent="0.25">
      <c r="A1" s="4" t="s">
        <v>75</v>
      </c>
      <c r="B1" s="4" t="s">
        <v>20</v>
      </c>
      <c r="C1" s="4" t="s">
        <v>21</v>
      </c>
      <c r="D1" s="4" t="s">
        <v>22</v>
      </c>
      <c r="E1" s="4" t="s">
        <v>23</v>
      </c>
      <c r="F1" s="4" t="s">
        <v>24</v>
      </c>
      <c r="G1" s="4" t="s">
        <v>25</v>
      </c>
      <c r="H1" s="4" t="s">
        <v>63</v>
      </c>
    </row>
    <row r="2" spans="1:8" x14ac:dyDescent="0.25">
      <c r="A2" t="s">
        <v>31</v>
      </c>
      <c r="B2" s="5">
        <f>AVERAGEIFS('نمرات'!$D$2:$D$31,'نمرات'!$C$2:$C$31,"دهم الف")</f>
      </c>
      <c r="C2" s="5">
        <f>AVERAGEIFS('نمرات'!$E$2:$E$31,'نمرات'!$C$2:$C$31,"دهم الف")</f>
      </c>
      <c r="D2" s="5">
        <f>AVERAGEIFS('نمرات'!$F$2:$F$31,'نمرات'!$C$2:$C$31,"دهم الف")</f>
      </c>
      <c r="E2" s="5">
        <f>AVERAGEIFS('نمرات'!$G$2:$G$31,'نمرات'!$C$2:$C$31,"دهم الف")</f>
      </c>
      <c r="F2" s="5">
        <f>AVERAGEIFS('نمرات'!$H$2:$H$31,'نمرات'!$C$2:$C$31,"دهم الف")</f>
      </c>
      <c r="G2" s="5">
        <f>AVERAGEIFS('نمرات'!$I$2:$I$31,'نمرات'!$C$2:$C$31,"دهم الف")</f>
      </c>
      <c r="H2" s="5">
        <f>AVERAGEIFS('نمرات'!$J$2:$J$31,'نمرات'!$C$2:$C$31,"دهم الف")</f>
      </c>
    </row>
    <row r="3" spans="1:8" x14ac:dyDescent="0.25">
      <c r="A3" t="s">
        <v>33</v>
      </c>
      <c r="B3" s="5">
        <f>AVERAGEIFS('نمرات'!$D$2:$D$31,'نمرات'!$C$2:$C$31,"دهم ب")</f>
      </c>
      <c r="C3" s="5">
        <f>AVERAGEIFS('نمرات'!$E$2:$E$31,'نمرات'!$C$2:$C$31,"دهم ب")</f>
      </c>
      <c r="D3" s="5">
        <f>AVERAGEIFS('نمرات'!$F$2:$F$31,'نمرات'!$C$2:$C$31,"دهم ب")</f>
      </c>
      <c r="E3" s="5">
        <f>AVERAGEIFS('نمرات'!$G$2:$G$31,'نمرات'!$C$2:$C$31,"دهم ب")</f>
      </c>
      <c r="F3" s="5">
        <f>AVERAGEIFS('نمرات'!$H$2:$H$31,'نمرات'!$C$2:$C$31,"دهم ب")</f>
      </c>
      <c r="G3" s="5">
        <f>AVERAGEIFS('نمرات'!$I$2:$I$31,'نمرات'!$C$2:$C$31,"دهم ب")</f>
      </c>
      <c r="H3" s="5">
        <f>AVERAGEIFS('نمرات'!$J$2:$J$31,'نمرات'!$C$2:$C$31,"دهم ب")</f>
      </c>
    </row>
  </sheetData>
  <pageMargins left="0.7" right="0.7" top="0.75" bottom="0.75" header="0.3" footer="0.3"/>
  <pageSetup orientation="portrait" horizontalDpi="4294967295" verticalDpi="4294967295" scale="100" fitToWidth="1" fitToHeight="1"/>
  <headerFooter>
    <oddFooter>&amp;Cتهیه‌شده در پایش یار؛ payeshyar.sysaiq.com/resources/first-term-grade-analysis-workbook · رایگان؛ آزاد برای چاپ و ویرایش در مدرسه</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راهنما</vt:lpstr>
      <vt:lpstr>تنظیمات</vt:lpstr>
      <vt:lpstr>نمرات</vt:lpstr>
      <vt:lpstr>شاخص‌ها</vt:lpstr>
      <vt:lpstr>مقایسهٔ کلاس‌ها</vt:lpstr>
    </vt:vector>
  </TitlesOfParts>
  <Company>پایش یار</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پایش یار</dc:creator>
  <dc:title>تحلیل نمرات نوبت اول در اکسل؛ فایل نمونه با دادهٔ نمایشی</dc:title>
  <dc:subject/>
  <dc:description/>
  <cp:keywords/>
  <cp:category/>
  <cp:lastModifiedBy>پایش یار</cp:lastModifiedBy>
  <dcterms:created xsi:type="dcterms:W3CDTF">2026-10-07T00:00:00Z</dcterms:created>
  <dcterms:modified xsi:type="dcterms:W3CDTF">2026-10-07T00:00:00Z</dcterms:modified>
</cp:coreProperties>
</file>